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activeTab="1"/>
  </bookViews>
  <sheets>
    <sheet name="NUOVE OP" sheetId="1" r:id="rId1"/>
    <sheet name="PORT" sheetId="2" r:id="rId2"/>
    <sheet name="CHANNEL" sheetId="3" r:id="rId3"/>
    <sheet name="CLOSED" sheetId="4" r:id="rId4"/>
  </sheets>
  <definedNames/>
  <calcPr fullCalcOnLoad="1"/>
</workbook>
</file>

<file path=xl/sharedStrings.xml><?xml version="1.0" encoding="utf-8"?>
<sst xmlns="http://schemas.openxmlformats.org/spreadsheetml/2006/main" count="203" uniqueCount="79">
  <si>
    <t>Titolo</t>
  </si>
  <si>
    <t>%</t>
  </si>
  <si>
    <t>BNL</t>
  </si>
  <si>
    <t>TIM</t>
  </si>
  <si>
    <t>TITOLO</t>
  </si>
  <si>
    <t>B. INTESA</t>
  </si>
  <si>
    <t>B. ROMA</t>
  </si>
  <si>
    <t>OLIVETTI</t>
  </si>
  <si>
    <t>RAS</t>
  </si>
  <si>
    <t>MAX</t>
  </si>
  <si>
    <t>MIN</t>
  </si>
  <si>
    <t>S. PAOLO IMI</t>
  </si>
  <si>
    <t>ALLEANZA</t>
  </si>
  <si>
    <t>COMIT</t>
  </si>
  <si>
    <t>ENI</t>
  </si>
  <si>
    <t>FINMECCANICA</t>
  </si>
  <si>
    <t>GENERALI</t>
  </si>
  <si>
    <t>MEDIOLANUM</t>
  </si>
  <si>
    <t>TECNOST</t>
  </si>
  <si>
    <t>EDISON</t>
  </si>
  <si>
    <t>ENEL</t>
  </si>
  <si>
    <t>MEDIASET</t>
  </si>
  <si>
    <t>compra sotto</t>
  </si>
  <si>
    <t>vendi sopra</t>
  </si>
  <si>
    <t>stop loss</t>
  </si>
  <si>
    <t>rischio perdita%</t>
  </si>
  <si>
    <t>potenziale guadagno %</t>
  </si>
  <si>
    <t>SEAT</t>
  </si>
  <si>
    <t>UNICREDITO</t>
  </si>
  <si>
    <t>STOP LOSS</t>
  </si>
  <si>
    <t>OBIETTIVO</t>
  </si>
  <si>
    <t>RISCHIO PERDITA%</t>
  </si>
  <si>
    <t>GUADAGNO POTENZIALE %</t>
  </si>
  <si>
    <t>COMPRARE SU ROTTURA DI EURO:</t>
  </si>
  <si>
    <t>COMPRARE CON LIMITE DI PREZZO A EURO:</t>
  </si>
  <si>
    <t>ALITALIA</t>
  </si>
  <si>
    <t>AUTOSTRADE</t>
  </si>
  <si>
    <t>B. FIDEURAM</t>
  </si>
  <si>
    <t>\\</t>
  </si>
  <si>
    <t>FIAT</t>
  </si>
  <si>
    <t xml:space="preserve">                                   STRATEGIA UNO</t>
  </si>
  <si>
    <t>MONTEDISON</t>
  </si>
  <si>
    <t>% cumulato</t>
  </si>
  <si>
    <t>PARMALAT</t>
  </si>
  <si>
    <t>PIRELLI</t>
  </si>
  <si>
    <t>data acquisto</t>
  </si>
  <si>
    <t>prezzo acquisto</t>
  </si>
  <si>
    <t>prezzo vendita</t>
  </si>
  <si>
    <t>data vendita</t>
  </si>
  <si>
    <t>ROLO</t>
  </si>
  <si>
    <t>TELECOM</t>
  </si>
  <si>
    <t>prezzo odierno</t>
  </si>
  <si>
    <t>%DA SFRUTTARE</t>
  </si>
  <si>
    <t xml:space="preserve">          AMPIEZZA CANALE</t>
  </si>
  <si>
    <t xml:space="preserve">                      OPERARE NEL CANALE</t>
  </si>
  <si>
    <t>situazione operazione (aperta/chiusa)</t>
  </si>
  <si>
    <t>durata (gg)</t>
  </si>
  <si>
    <t>AEM</t>
  </si>
  <si>
    <t>BIPOP</t>
  </si>
  <si>
    <t>APERTA</t>
  </si>
  <si>
    <t xml:space="preserve">               STRATEGIA DUE</t>
  </si>
  <si>
    <t xml:space="preserve">A CURA DEL DR. GIUSEPPE RICCI </t>
  </si>
  <si>
    <t>guadagno cumulato nell'ipotesi di investire 5milioni per titolo</t>
  </si>
  <si>
    <t>A CURA DEL DR. GIUSEPPE RICCI</t>
  </si>
  <si>
    <t>www.riccireport.trading.net</t>
  </si>
  <si>
    <t>motivo</t>
  </si>
  <si>
    <t>UNICREDIT</t>
  </si>
  <si>
    <t>S. PAOLO</t>
  </si>
  <si>
    <t>stop</t>
  </si>
  <si>
    <t>target</t>
  </si>
  <si>
    <t>% rischio perdita</t>
  </si>
  <si>
    <t>% manca da target</t>
  </si>
  <si>
    <t>RETTIFICHE GIORNO SUCCESSIVO</t>
  </si>
  <si>
    <t>ROLO BANCA</t>
  </si>
  <si>
    <t>TARGET</t>
  </si>
  <si>
    <t>MEDIOBANCA</t>
  </si>
  <si>
    <t>STOP PROFIT</t>
  </si>
  <si>
    <t>PORTAFOGLIO AGGIORNATO AL 21 GIUGNO 2000</t>
  </si>
  <si>
    <t xml:space="preserve">REPORT PER LA SEDUTA DEL 22 GIUGNO 2000.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</si>
</sst>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0000"/>
    <numFmt numFmtId="176" formatCode="d/m"/>
  </numFmts>
  <fonts count="20">
    <font>
      <sz val="10"/>
      <name val="Arial"/>
      <family val="0"/>
    </font>
    <font>
      <sz val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74" fontId="5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73" fontId="4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173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9" fontId="7" fillId="4" borderId="2" xfId="27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2" fillId="0" borderId="1" xfId="0" applyFont="1" applyBorder="1" applyAlignment="1">
      <alignment/>
    </xf>
    <xf numFmtId="0" fontId="9" fillId="2" borderId="1" xfId="0" applyNumberFormat="1" applyFont="1" applyFill="1" applyBorder="1" applyAlignment="1">
      <alignment horizontal="right"/>
    </xf>
    <xf numFmtId="173" fontId="9" fillId="2" borderId="1" xfId="0" applyNumberFormat="1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173" fontId="8" fillId="2" borderId="1" xfId="0" applyNumberFormat="1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2" fontId="13" fillId="2" borderId="2" xfId="0" applyNumberFormat="1" applyFont="1" applyFill="1" applyBorder="1" applyAlignment="1">
      <alignment horizontal="right"/>
    </xf>
    <xf numFmtId="1" fontId="14" fillId="2" borderId="2" xfId="0" applyNumberFormat="1" applyFont="1" applyFill="1" applyBorder="1" applyAlignment="1">
      <alignment horizontal="right"/>
    </xf>
    <xf numFmtId="173" fontId="9" fillId="2" borderId="2" xfId="0" applyNumberFormat="1" applyFont="1" applyFill="1" applyBorder="1" applyAlignment="1">
      <alignment horizontal="right"/>
    </xf>
    <xf numFmtId="1" fontId="9" fillId="2" borderId="2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9" fontId="11" fillId="4" borderId="4" xfId="27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9" fontId="3" fillId="4" borderId="2" xfId="27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/>
    </xf>
    <xf numFmtId="2" fontId="18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  <xf numFmtId="9" fontId="3" fillId="4" borderId="4" xfId="27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right"/>
    </xf>
    <xf numFmtId="0" fontId="19" fillId="0" borderId="0" xfId="0" applyFont="1" applyAlignment="1">
      <alignment/>
    </xf>
  </cellXfs>
  <cellStyles count="26">
    <cellStyle name="Normal" xfId="0"/>
    <cellStyle name="Comma" xfId="15"/>
    <cellStyle name="Comma [0]" xfId="16"/>
    <cellStyle name="Migliaia (0)_CHANNEL" xfId="17"/>
    <cellStyle name="Migliaia (0)_Foglio1" xfId="18"/>
    <cellStyle name="Migliaia (0)_Foglio2" xfId="19"/>
    <cellStyle name="Migliaia (0)_Foglio4" xfId="20"/>
    <cellStyle name="Migliaia (0)_VERIFICHE" xfId="21"/>
    <cellStyle name="Migliaia_CHANNEL" xfId="22"/>
    <cellStyle name="Migliaia_Foglio1" xfId="23"/>
    <cellStyle name="Migliaia_Foglio2" xfId="24"/>
    <cellStyle name="Migliaia_Foglio4" xfId="25"/>
    <cellStyle name="Migliaia_VERIFICHE" xfId="26"/>
    <cellStyle name="Percent" xfId="27"/>
    <cellStyle name="Currency" xfId="28"/>
    <cellStyle name="Currency [0]" xfId="29"/>
    <cellStyle name="Valuta (0)_CHANNEL" xfId="30"/>
    <cellStyle name="Valuta (0)_Foglio1" xfId="31"/>
    <cellStyle name="Valuta (0)_Foglio2" xfId="32"/>
    <cellStyle name="Valuta (0)_Foglio4" xfId="33"/>
    <cellStyle name="Valuta (0)_VERIFICHE" xfId="34"/>
    <cellStyle name="Valuta_CHANNEL" xfId="35"/>
    <cellStyle name="Valuta_Foglio1" xfId="36"/>
    <cellStyle name="Valuta_Foglio2" xfId="37"/>
    <cellStyle name="Valuta_Foglio4" xfId="38"/>
    <cellStyle name="Valuta_VERIFICHE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7" sqref="A7"/>
    </sheetView>
  </sheetViews>
  <sheetFormatPr defaultColWidth="9.140625" defaultRowHeight="12.75"/>
  <cols>
    <col min="1" max="1" width="12.8515625" style="35" customWidth="1"/>
    <col min="2" max="2" width="10.28125" style="35" customWidth="1"/>
    <col min="3" max="3" width="9.00390625" style="35" customWidth="1"/>
    <col min="4" max="4" width="5.7109375" style="35" bestFit="1" customWidth="1"/>
    <col min="5" max="5" width="8.421875" style="35" bestFit="1" customWidth="1"/>
    <col min="6" max="6" width="11.00390625" style="35" customWidth="1"/>
    <col min="7" max="7" width="9.8515625" style="35" customWidth="1"/>
    <col min="8" max="8" width="6.28125" style="35" customWidth="1"/>
    <col min="9" max="9" width="8.140625" style="35" customWidth="1"/>
    <col min="10" max="16384" width="9.140625" style="17" customWidth="1"/>
  </cols>
  <sheetData>
    <row r="1" spans="1:9" ht="11.25">
      <c r="A1" s="44" t="s">
        <v>78</v>
      </c>
      <c r="B1" s="38"/>
      <c r="C1" s="38"/>
      <c r="D1" s="38"/>
      <c r="E1" s="38"/>
      <c r="F1" s="38"/>
      <c r="G1" s="38"/>
      <c r="H1" s="38"/>
      <c r="I1" s="38"/>
    </row>
    <row r="2" spans="1:9" ht="11.25">
      <c r="A2" s="44" t="s">
        <v>61</v>
      </c>
      <c r="B2" s="38"/>
      <c r="C2" s="38"/>
      <c r="D2" s="38"/>
      <c r="E2" s="38"/>
      <c r="F2" s="38"/>
      <c r="G2" s="38"/>
      <c r="H2" s="38"/>
      <c r="I2" s="38"/>
    </row>
    <row r="3" spans="1:9" ht="11.25">
      <c r="A3" s="44" t="s">
        <v>64</v>
      </c>
      <c r="B3" s="38"/>
      <c r="C3" s="38"/>
      <c r="D3" s="38"/>
      <c r="E3" s="38"/>
      <c r="F3" s="38"/>
      <c r="G3" s="38"/>
      <c r="H3" s="38"/>
      <c r="I3" s="38"/>
    </row>
    <row r="4" spans="1:9" s="15" customFormat="1" ht="11.25">
      <c r="A4" s="39"/>
      <c r="B4" s="40" t="s">
        <v>40</v>
      </c>
      <c r="C4" s="39"/>
      <c r="D4" s="41"/>
      <c r="E4" s="42"/>
      <c r="F4" s="43"/>
      <c r="G4" s="43" t="s">
        <v>60</v>
      </c>
      <c r="H4" s="39"/>
      <c r="I4" s="39"/>
    </row>
    <row r="5" spans="1:9" s="16" customFormat="1" ht="46.5" customHeight="1">
      <c r="A5" s="36" t="s">
        <v>4</v>
      </c>
      <c r="B5" s="36" t="s">
        <v>34</v>
      </c>
      <c r="C5" s="36" t="s">
        <v>30</v>
      </c>
      <c r="D5" s="36" t="s">
        <v>29</v>
      </c>
      <c r="E5" s="37" t="s">
        <v>31</v>
      </c>
      <c r="F5" s="37" t="s">
        <v>32</v>
      </c>
      <c r="G5" s="36" t="s">
        <v>33</v>
      </c>
      <c r="H5" s="37" t="s">
        <v>29</v>
      </c>
      <c r="I5" s="37" t="s">
        <v>31</v>
      </c>
    </row>
    <row r="6" spans="5:9" ht="11.25">
      <c r="E6" s="80" t="e">
        <f>PRODUCT(D6-B6,100/B6)</f>
        <v>#DIV/0!</v>
      </c>
      <c r="F6" s="80" t="e">
        <f>PRODUCT(C6-B6,100/B6)</f>
        <v>#DIV/0!</v>
      </c>
      <c r="G6" s="35" t="s">
        <v>38</v>
      </c>
      <c r="H6" s="35" t="s">
        <v>38</v>
      </c>
      <c r="I6" s="35" t="s">
        <v>38</v>
      </c>
    </row>
    <row r="7" spans="5:9" ht="11.25">
      <c r="E7" s="80" t="e">
        <f>PRODUCT(D7-B7,100/B7)</f>
        <v>#DIV/0!</v>
      </c>
      <c r="F7" s="80" t="e">
        <f>PRODUCT(C7-B7,100/B7)</f>
        <v>#DIV/0!</v>
      </c>
      <c r="G7" s="35" t="s">
        <v>38</v>
      </c>
      <c r="H7" s="35" t="s">
        <v>38</v>
      </c>
      <c r="I7" s="35" t="s">
        <v>38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2.140625" style="5" customWidth="1"/>
    <col min="2" max="2" width="7.7109375" style="3" customWidth="1"/>
    <col min="3" max="3" width="6.57421875" style="3" customWidth="1"/>
    <col min="4" max="4" width="6.140625" style="3" customWidth="1"/>
    <col min="5" max="5" width="7.7109375" style="3" customWidth="1"/>
    <col min="6" max="6" width="4.28125" style="26" customWidth="1"/>
    <col min="7" max="7" width="12.57421875" style="4" customWidth="1"/>
    <col min="8" max="8" width="5.421875" style="3" customWidth="1"/>
    <col min="9" max="9" width="6.00390625" style="3" customWidth="1"/>
    <col min="10" max="10" width="6.28125" style="26" customWidth="1"/>
    <col min="11" max="11" width="8.421875" style="26" customWidth="1"/>
    <col min="12" max="16384" width="9.140625" style="1" customWidth="1"/>
  </cols>
  <sheetData>
    <row r="1" spans="1:11" s="65" customFormat="1" ht="12">
      <c r="A1" s="66" t="s">
        <v>77</v>
      </c>
      <c r="B1" s="67"/>
      <c r="C1" s="67"/>
      <c r="D1" s="67"/>
      <c r="E1" s="67"/>
      <c r="F1" s="67"/>
      <c r="G1" s="68"/>
      <c r="H1" s="85"/>
      <c r="I1" s="85"/>
      <c r="J1" s="67"/>
      <c r="K1" s="67"/>
    </row>
    <row r="2" spans="1:11" s="65" customFormat="1" ht="12">
      <c r="A2" s="66" t="s">
        <v>63</v>
      </c>
      <c r="B2" s="67"/>
      <c r="C2" s="67"/>
      <c r="D2" s="67"/>
      <c r="E2" s="67"/>
      <c r="F2" s="67"/>
      <c r="G2" s="68"/>
      <c r="H2" s="85"/>
      <c r="I2" s="85"/>
      <c r="J2" s="67"/>
      <c r="K2" s="67"/>
    </row>
    <row r="3" spans="1:11" s="65" customFormat="1" ht="12">
      <c r="A3" s="66" t="s">
        <v>64</v>
      </c>
      <c r="B3" s="67"/>
      <c r="C3" s="67"/>
      <c r="D3" s="67"/>
      <c r="E3" s="67"/>
      <c r="F3" s="67"/>
      <c r="G3" s="68"/>
      <c r="H3" s="86" t="s">
        <v>72</v>
      </c>
      <c r="I3" s="87"/>
      <c r="J3" s="82"/>
      <c r="K3" s="82"/>
    </row>
    <row r="4" spans="1:11" s="64" customFormat="1" ht="48" customHeight="1">
      <c r="A4" s="69" t="s">
        <v>0</v>
      </c>
      <c r="B4" s="69" t="s">
        <v>45</v>
      </c>
      <c r="C4" s="69" t="s">
        <v>46</v>
      </c>
      <c r="D4" s="69" t="s">
        <v>51</v>
      </c>
      <c r="E4" s="69" t="s">
        <v>48</v>
      </c>
      <c r="F4" s="70" t="s">
        <v>1</v>
      </c>
      <c r="G4" s="69" t="s">
        <v>55</v>
      </c>
      <c r="H4" s="81" t="s">
        <v>68</v>
      </c>
      <c r="I4" s="81" t="s">
        <v>69</v>
      </c>
      <c r="J4" s="70" t="s">
        <v>70</v>
      </c>
      <c r="K4" s="70" t="s">
        <v>71</v>
      </c>
    </row>
    <row r="5" spans="1:11" s="88" customFormat="1" ht="12">
      <c r="A5" s="6" t="s">
        <v>57</v>
      </c>
      <c r="B5" s="49">
        <v>20000619</v>
      </c>
      <c r="C5" s="49">
        <v>4.75</v>
      </c>
      <c r="D5" s="49">
        <v>4.6</v>
      </c>
      <c r="E5" s="49">
        <v>20000621</v>
      </c>
      <c r="F5" s="52">
        <f>PRODUCT(D5-C5,100/C5)</f>
        <v>-3.157894736842113</v>
      </c>
      <c r="G5" s="73" t="s">
        <v>29</v>
      </c>
      <c r="H5" s="49">
        <v>4.7</v>
      </c>
      <c r="I5" s="49" t="s">
        <v>38</v>
      </c>
      <c r="J5" s="52">
        <f>PRODUCT(H5-C5,100/C5)</f>
        <v>-1.0526315789473648</v>
      </c>
      <c r="K5" s="52" t="str">
        <f>IF(I5="\\","no target",((D5-I5)/I5)*100)</f>
        <v>no target</v>
      </c>
    </row>
    <row r="6" spans="1:11" ht="12">
      <c r="A6" s="5" t="s">
        <v>16</v>
      </c>
      <c r="B6" s="3">
        <v>20000614</v>
      </c>
      <c r="C6" s="3">
        <v>33.45</v>
      </c>
      <c r="D6" s="3">
        <v>34</v>
      </c>
      <c r="F6" s="83">
        <f>PRODUCT(D6-C6,100/C6)</f>
        <v>1.6442451420029809</v>
      </c>
      <c r="G6" s="4" t="s">
        <v>59</v>
      </c>
      <c r="H6" s="3">
        <v>33.1</v>
      </c>
      <c r="I6" s="3">
        <v>35.25</v>
      </c>
      <c r="J6" s="83">
        <f>PRODUCT(H6-C6,100/C6)</f>
        <v>-1.0463378176382703</v>
      </c>
      <c r="K6" s="83">
        <f>IF(I6="\\","no target",((D6-I6)/I6)*100)</f>
        <v>-3.546099290780142</v>
      </c>
    </row>
    <row r="7" spans="1:11" s="88" customFormat="1" ht="12">
      <c r="A7" s="5" t="s">
        <v>21</v>
      </c>
      <c r="B7" s="3">
        <v>20000612</v>
      </c>
      <c r="C7" s="3">
        <v>16.47</v>
      </c>
      <c r="D7" s="3">
        <v>16.68</v>
      </c>
      <c r="E7" s="3"/>
      <c r="F7" s="83">
        <f>PRODUCT(D7-C7,100/C7)</f>
        <v>1.2750455373406244</v>
      </c>
      <c r="G7" s="4" t="s">
        <v>59</v>
      </c>
      <c r="H7" s="3">
        <v>16.01</v>
      </c>
      <c r="I7" s="3" t="s">
        <v>38</v>
      </c>
      <c r="J7" s="83">
        <f>PRODUCT(H7-C7,100/C7)</f>
        <v>-2.7929568913175307</v>
      </c>
      <c r="K7" s="83" t="str">
        <f>IF(I7="\\","no target",((D7-I7)/I7)*100)</f>
        <v>no target</v>
      </c>
    </row>
    <row r="8" spans="1:11" ht="12">
      <c r="A8" s="5" t="s">
        <v>19</v>
      </c>
      <c r="B8" s="3">
        <v>20000620</v>
      </c>
      <c r="C8" s="3">
        <v>9.93</v>
      </c>
      <c r="D8" s="3">
        <v>10</v>
      </c>
      <c r="F8" s="83">
        <f>PRODUCT(D8-C8,100/C8)</f>
        <v>0.7049345417925507</v>
      </c>
      <c r="G8" s="4" t="s">
        <v>59</v>
      </c>
      <c r="H8" s="3">
        <v>9.91</v>
      </c>
      <c r="I8" s="3">
        <v>10.3</v>
      </c>
      <c r="J8" s="83">
        <f>PRODUCT(H8-C8,100/C8)</f>
        <v>-0.2014098690835808</v>
      </c>
      <c r="K8" s="83">
        <f>IF(I8="\\","no target",((D8-I8)/I8)*100)</f>
        <v>-2.9126213592233077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B3" sqref="B3"/>
    </sheetView>
  </sheetViews>
  <sheetFormatPr defaultColWidth="9.140625" defaultRowHeight="12.75"/>
  <cols>
    <col min="3" max="3" width="9.7109375" style="0" customWidth="1"/>
    <col min="4" max="4" width="0.85546875" style="0" customWidth="1"/>
  </cols>
  <sheetData>
    <row r="1" spans="1:9" ht="12.75">
      <c r="A1" s="18" t="s">
        <v>53</v>
      </c>
      <c r="B1" s="19"/>
      <c r="C1" s="19"/>
      <c r="D1" s="27"/>
      <c r="E1" s="18" t="s">
        <v>54</v>
      </c>
      <c r="F1" s="20"/>
      <c r="G1" s="20"/>
      <c r="H1" s="20"/>
      <c r="I1" s="20"/>
    </row>
    <row r="2" spans="1:9" ht="33.75">
      <c r="A2" s="21" t="s">
        <v>9</v>
      </c>
      <c r="B2" s="21" t="s">
        <v>10</v>
      </c>
      <c r="C2" s="22" t="s">
        <v>52</v>
      </c>
      <c r="D2" s="28"/>
      <c r="E2" s="34" t="s">
        <v>22</v>
      </c>
      <c r="F2" s="34" t="s">
        <v>23</v>
      </c>
      <c r="G2" s="34" t="s">
        <v>24</v>
      </c>
      <c r="H2" s="34" t="s">
        <v>26</v>
      </c>
      <c r="I2" s="34" t="s">
        <v>25</v>
      </c>
    </row>
    <row r="3" spans="1:9" ht="12.75">
      <c r="A3" s="25">
        <v>34.46</v>
      </c>
      <c r="B3" s="25">
        <v>31.79</v>
      </c>
      <c r="C3" s="29">
        <v>90</v>
      </c>
      <c r="D3" s="8"/>
      <c r="E3" s="25">
        <f>PRODUCT((B3+((100-C3)/200)*(A3-B3)))</f>
        <v>31.9235</v>
      </c>
      <c r="F3" s="25">
        <f>PRODUCT((A3-((100-C3)/200)*(A3-B3)))</f>
        <v>34.3265</v>
      </c>
      <c r="G3" s="25">
        <f>SUM(B3,0)</f>
        <v>31.79</v>
      </c>
      <c r="H3" s="2">
        <f>PRODUCT(F3-E3,100/E3)</f>
        <v>7.527370119191199</v>
      </c>
      <c r="I3" s="2">
        <f>PRODUCT(G3-E3,100/E3)</f>
        <v>-0.4181872288439598</v>
      </c>
    </row>
    <row r="4" spans="1:9" ht="12.75">
      <c r="A4" s="3"/>
      <c r="B4" s="3"/>
      <c r="C4" s="30"/>
      <c r="D4" s="8"/>
      <c r="E4" s="25">
        <f aca="true" t="shared" si="0" ref="E4:E13">PRODUCT((B4+((100-C4)/200)*(A4-B4)))</f>
        <v>0</v>
      </c>
      <c r="F4" s="25">
        <f aca="true" t="shared" si="1" ref="F4:F13">PRODUCT((A4-((100-C4)/200)*(A4-B4)))</f>
        <v>0</v>
      </c>
      <c r="G4" s="25">
        <f aca="true" t="shared" si="2" ref="G4:G13">SUM(B4,0)</f>
        <v>0</v>
      </c>
      <c r="H4" s="2" t="e">
        <f aca="true" t="shared" si="3" ref="H4:H13">PRODUCT(F4-E4,100/E4)</f>
        <v>#DIV/0!</v>
      </c>
      <c r="I4" s="2" t="e">
        <f aca="true" t="shared" si="4" ref="I4:I13">PRODUCT(G4-E4,100/E4)</f>
        <v>#DIV/0!</v>
      </c>
    </row>
    <row r="5" spans="1:9" ht="12.75">
      <c r="A5" s="3"/>
      <c r="B5" s="3"/>
      <c r="C5" s="30"/>
      <c r="D5" s="8"/>
      <c r="E5" s="25">
        <f t="shared" si="0"/>
        <v>0</v>
      </c>
      <c r="F5" s="25">
        <f t="shared" si="1"/>
        <v>0</v>
      </c>
      <c r="G5" s="25">
        <f t="shared" si="2"/>
        <v>0</v>
      </c>
      <c r="H5" s="2" t="e">
        <f t="shared" si="3"/>
        <v>#DIV/0!</v>
      </c>
      <c r="I5" s="2" t="e">
        <f t="shared" si="4"/>
        <v>#DIV/0!</v>
      </c>
    </row>
    <row r="6" spans="1:9" ht="12.75">
      <c r="A6" s="3"/>
      <c r="B6" s="3"/>
      <c r="C6" s="30"/>
      <c r="D6" s="8"/>
      <c r="E6" s="25">
        <f t="shared" si="0"/>
        <v>0</v>
      </c>
      <c r="F6" s="25">
        <f t="shared" si="1"/>
        <v>0</v>
      </c>
      <c r="G6" s="25">
        <f t="shared" si="2"/>
        <v>0</v>
      </c>
      <c r="H6" s="2" t="e">
        <f t="shared" si="3"/>
        <v>#DIV/0!</v>
      </c>
      <c r="I6" s="2" t="e">
        <f t="shared" si="4"/>
        <v>#DIV/0!</v>
      </c>
    </row>
    <row r="7" spans="1:9" ht="12.75">
      <c r="A7" s="3"/>
      <c r="B7" s="3"/>
      <c r="C7" s="30"/>
      <c r="D7" s="8"/>
      <c r="E7" s="25">
        <f t="shared" si="0"/>
        <v>0</v>
      </c>
      <c r="F7" s="25">
        <f t="shared" si="1"/>
        <v>0</v>
      </c>
      <c r="G7" s="25">
        <f t="shared" si="2"/>
        <v>0</v>
      </c>
      <c r="H7" s="2" t="e">
        <f t="shared" si="3"/>
        <v>#DIV/0!</v>
      </c>
      <c r="I7" s="2" t="e">
        <f t="shared" si="4"/>
        <v>#DIV/0!</v>
      </c>
    </row>
    <row r="8" spans="1:9" ht="12.75">
      <c r="A8" s="3"/>
      <c r="B8" s="3"/>
      <c r="C8" s="30"/>
      <c r="D8" s="8"/>
      <c r="E8" s="25">
        <f t="shared" si="0"/>
        <v>0</v>
      </c>
      <c r="F8" s="25">
        <f t="shared" si="1"/>
        <v>0</v>
      </c>
      <c r="G8" s="25">
        <f t="shared" si="2"/>
        <v>0</v>
      </c>
      <c r="H8" s="2" t="e">
        <f t="shared" si="3"/>
        <v>#DIV/0!</v>
      </c>
      <c r="I8" s="2" t="e">
        <f t="shared" si="4"/>
        <v>#DIV/0!</v>
      </c>
    </row>
    <row r="9" spans="1:9" ht="12.75">
      <c r="A9" s="3"/>
      <c r="B9" s="3"/>
      <c r="C9" s="30"/>
      <c r="D9" s="8"/>
      <c r="E9" s="25">
        <f t="shared" si="0"/>
        <v>0</v>
      </c>
      <c r="F9" s="25">
        <f t="shared" si="1"/>
        <v>0</v>
      </c>
      <c r="G9" s="25">
        <f t="shared" si="2"/>
        <v>0</v>
      </c>
      <c r="H9" s="2" t="e">
        <f t="shared" si="3"/>
        <v>#DIV/0!</v>
      </c>
      <c r="I9" s="2" t="e">
        <f t="shared" si="4"/>
        <v>#DIV/0!</v>
      </c>
    </row>
    <row r="10" spans="1:9" ht="12.75">
      <c r="A10" s="3"/>
      <c r="B10" s="3"/>
      <c r="C10" s="30"/>
      <c r="D10" s="8"/>
      <c r="E10" s="25">
        <f t="shared" si="0"/>
        <v>0</v>
      </c>
      <c r="F10" s="25">
        <f t="shared" si="1"/>
        <v>0</v>
      </c>
      <c r="G10" s="25">
        <f t="shared" si="2"/>
        <v>0</v>
      </c>
      <c r="H10" s="2" t="e">
        <f t="shared" si="3"/>
        <v>#DIV/0!</v>
      </c>
      <c r="I10" s="2" t="e">
        <f t="shared" si="4"/>
        <v>#DIV/0!</v>
      </c>
    </row>
    <row r="11" spans="1:9" ht="12.75">
      <c r="A11" s="3"/>
      <c r="B11" s="3"/>
      <c r="C11" s="30"/>
      <c r="D11" s="8"/>
      <c r="E11" s="25">
        <f t="shared" si="0"/>
        <v>0</v>
      </c>
      <c r="F11" s="25">
        <f t="shared" si="1"/>
        <v>0</v>
      </c>
      <c r="G11" s="25">
        <f t="shared" si="2"/>
        <v>0</v>
      </c>
      <c r="H11" s="2" t="e">
        <f t="shared" si="3"/>
        <v>#DIV/0!</v>
      </c>
      <c r="I11" s="2" t="e">
        <f t="shared" si="4"/>
        <v>#DIV/0!</v>
      </c>
    </row>
    <row r="12" spans="1:9" ht="12.75">
      <c r="A12" s="3"/>
      <c r="B12" s="3"/>
      <c r="C12" s="30"/>
      <c r="D12" s="8"/>
      <c r="E12" s="25">
        <f t="shared" si="0"/>
        <v>0</v>
      </c>
      <c r="F12" s="25">
        <f t="shared" si="1"/>
        <v>0</v>
      </c>
      <c r="G12" s="25">
        <f t="shared" si="2"/>
        <v>0</v>
      </c>
      <c r="H12" s="2" t="e">
        <f t="shared" si="3"/>
        <v>#DIV/0!</v>
      </c>
      <c r="I12" s="2" t="e">
        <f t="shared" si="4"/>
        <v>#DIV/0!</v>
      </c>
    </row>
    <row r="13" spans="1:9" ht="12.75">
      <c r="A13" s="3"/>
      <c r="B13" s="3"/>
      <c r="C13" s="30"/>
      <c r="D13" s="8"/>
      <c r="E13" s="25">
        <f t="shared" si="0"/>
        <v>0</v>
      </c>
      <c r="F13" s="25">
        <f t="shared" si="1"/>
        <v>0</v>
      </c>
      <c r="G13" s="25">
        <f t="shared" si="2"/>
        <v>0</v>
      </c>
      <c r="H13" s="2" t="e">
        <f t="shared" si="3"/>
        <v>#DIV/0!</v>
      </c>
      <c r="I13" s="2" t="e">
        <f t="shared" si="4"/>
        <v>#DIV/0!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59">
      <selection activeCell="A71" sqref="A71"/>
    </sheetView>
  </sheetViews>
  <sheetFormatPr defaultColWidth="9.140625" defaultRowHeight="12.75"/>
  <cols>
    <col min="1" max="1" width="11.140625" style="32" customWidth="1"/>
    <col min="2" max="2" width="9.7109375" style="13" customWidth="1"/>
    <col min="3" max="3" width="6.57421875" style="13" customWidth="1"/>
    <col min="4" max="4" width="6.28125" style="13" customWidth="1"/>
    <col min="5" max="5" width="9.28125" style="13" customWidth="1"/>
    <col min="6" max="6" width="5.57421875" style="32" bestFit="1" customWidth="1"/>
    <col min="7" max="7" width="20.28125" style="74" customWidth="1"/>
    <col min="8" max="8" width="6.00390625" style="74" customWidth="1"/>
    <col min="9" max="9" width="9.140625" style="14" customWidth="1"/>
    <col min="10" max="10" width="16.421875" style="72" customWidth="1"/>
    <col min="11" max="16384" width="9.140625" style="12" customWidth="1"/>
  </cols>
  <sheetData>
    <row r="1" spans="1:10" s="23" customFormat="1" ht="33.75">
      <c r="A1" s="22" t="s">
        <v>0</v>
      </c>
      <c r="B1" s="22" t="s">
        <v>45</v>
      </c>
      <c r="C1" s="22" t="s">
        <v>46</v>
      </c>
      <c r="D1" s="22" t="s">
        <v>47</v>
      </c>
      <c r="E1" s="22" t="s">
        <v>48</v>
      </c>
      <c r="F1" s="31" t="s">
        <v>1</v>
      </c>
      <c r="G1" s="77" t="s">
        <v>65</v>
      </c>
      <c r="H1" s="31" t="s">
        <v>56</v>
      </c>
      <c r="I1" s="21" t="s">
        <v>42</v>
      </c>
      <c r="J1" s="21" t="s">
        <v>62</v>
      </c>
    </row>
    <row r="2" spans="1:10" s="9" customFormat="1" ht="12.75">
      <c r="A2" s="7" t="s">
        <v>8</v>
      </c>
      <c r="B2" s="56">
        <v>20000201</v>
      </c>
      <c r="C2" s="57">
        <v>9.15</v>
      </c>
      <c r="D2" s="57">
        <v>11.11</v>
      </c>
      <c r="E2" s="56">
        <v>20000426</v>
      </c>
      <c r="F2" s="58">
        <f aca="true" t="shared" si="0" ref="F2:F52">PRODUCT(D2-C2,100/C2)</f>
        <v>21.420765027322393</v>
      </c>
      <c r="G2" s="76" t="s">
        <v>74</v>
      </c>
      <c r="H2" s="59">
        <v>86</v>
      </c>
      <c r="I2" s="79">
        <f>SUM(F2:F1000)</f>
        <v>93.59623529813672</v>
      </c>
      <c r="J2" s="71">
        <f>PRODUCT(5000000,F2/100)</f>
        <v>1071038.2513661196</v>
      </c>
    </row>
    <row r="3" spans="1:10" s="10" customFormat="1" ht="12.75">
      <c r="A3" s="7" t="s">
        <v>18</v>
      </c>
      <c r="B3" s="56">
        <v>20000413</v>
      </c>
      <c r="C3" s="60">
        <v>3.69</v>
      </c>
      <c r="D3" s="60">
        <v>4.25</v>
      </c>
      <c r="E3" s="61">
        <v>20000504</v>
      </c>
      <c r="F3" s="58">
        <f t="shared" si="0"/>
        <v>15.176151761517616</v>
      </c>
      <c r="G3" s="76" t="s">
        <v>74</v>
      </c>
      <c r="H3" s="62">
        <v>21</v>
      </c>
      <c r="I3" s="14"/>
      <c r="J3" s="71">
        <f>PRODUCT(5000000*(F3/100)+J2)</f>
        <v>1829845.8394420005</v>
      </c>
    </row>
    <row r="4" spans="1:10" s="10" customFormat="1" ht="12.75">
      <c r="A4" s="7" t="s">
        <v>7</v>
      </c>
      <c r="B4" s="56">
        <v>20000419</v>
      </c>
      <c r="C4" s="60">
        <v>3.4</v>
      </c>
      <c r="D4" s="60">
        <v>3.85</v>
      </c>
      <c r="E4" s="61">
        <v>20000502</v>
      </c>
      <c r="F4" s="58">
        <f t="shared" si="0"/>
        <v>13.235294117647065</v>
      </c>
      <c r="G4" s="76" t="s">
        <v>74</v>
      </c>
      <c r="H4" s="59">
        <v>17</v>
      </c>
      <c r="I4" s="24"/>
      <c r="J4" s="71">
        <f aca="true" t="shared" si="1" ref="J4:J61">PRODUCT(5000000*(F4/100)+J3)</f>
        <v>2491610.5453243535</v>
      </c>
    </row>
    <row r="5" spans="1:10" s="10" customFormat="1" ht="12.75">
      <c r="A5" s="7" t="s">
        <v>28</v>
      </c>
      <c r="B5" s="56">
        <v>20000417</v>
      </c>
      <c r="C5" s="60">
        <v>3.98</v>
      </c>
      <c r="D5" s="60">
        <v>4.42</v>
      </c>
      <c r="E5" s="61">
        <v>20000510</v>
      </c>
      <c r="F5" s="58">
        <f t="shared" si="0"/>
        <v>11.055276381909547</v>
      </c>
      <c r="G5" s="76" t="s">
        <v>74</v>
      </c>
      <c r="H5" s="62">
        <v>23</v>
      </c>
      <c r="I5" s="14"/>
      <c r="J5" s="71">
        <f t="shared" si="1"/>
        <v>3044374.364419831</v>
      </c>
    </row>
    <row r="6" spans="1:10" s="10" customFormat="1" ht="12.75">
      <c r="A6" s="7" t="s">
        <v>44</v>
      </c>
      <c r="B6" s="56">
        <v>20000419</v>
      </c>
      <c r="C6" s="57">
        <v>2.55</v>
      </c>
      <c r="D6" s="60">
        <v>2.805</v>
      </c>
      <c r="E6" s="61">
        <v>20000510</v>
      </c>
      <c r="F6" s="58">
        <f t="shared" si="0"/>
        <v>10.000000000000014</v>
      </c>
      <c r="G6" s="76" t="s">
        <v>74</v>
      </c>
      <c r="H6" s="62">
        <v>21</v>
      </c>
      <c r="I6" s="14"/>
      <c r="J6" s="71">
        <f t="shared" si="1"/>
        <v>3544374.364419832</v>
      </c>
    </row>
    <row r="7" spans="1:10" s="11" customFormat="1" ht="12.75">
      <c r="A7" s="7" t="s">
        <v>49</v>
      </c>
      <c r="B7" s="84">
        <v>20000505</v>
      </c>
      <c r="C7" s="57">
        <v>18.2</v>
      </c>
      <c r="D7" s="60">
        <v>19.9</v>
      </c>
      <c r="E7" s="61">
        <v>20000517</v>
      </c>
      <c r="F7" s="58">
        <f>PRODUCT(D7-C7,100/C7)</f>
        <v>9.340659340659338</v>
      </c>
      <c r="G7" s="76" t="s">
        <v>74</v>
      </c>
      <c r="H7" s="62">
        <v>12</v>
      </c>
      <c r="I7" s="14"/>
      <c r="J7" s="71">
        <f t="shared" si="1"/>
        <v>4011407.331452799</v>
      </c>
    </row>
    <row r="8" spans="1:10" ht="12.75">
      <c r="A8" s="7" t="s">
        <v>12</v>
      </c>
      <c r="B8" s="45">
        <v>20000427</v>
      </c>
      <c r="C8" s="46">
        <v>11.2</v>
      </c>
      <c r="D8" s="46">
        <v>12.14</v>
      </c>
      <c r="E8" s="48">
        <v>20000509</v>
      </c>
      <c r="F8" s="47">
        <f t="shared" si="0"/>
        <v>8.392857142857155</v>
      </c>
      <c r="G8" s="76" t="s">
        <v>74</v>
      </c>
      <c r="H8" s="78">
        <v>12</v>
      </c>
      <c r="J8" s="71">
        <f t="shared" si="1"/>
        <v>4431050.188595656</v>
      </c>
    </row>
    <row r="9" spans="1:10" ht="12.75">
      <c r="A9" s="7" t="s">
        <v>6</v>
      </c>
      <c r="B9" s="45">
        <v>20000417</v>
      </c>
      <c r="C9" s="46">
        <v>1.1</v>
      </c>
      <c r="D9" s="46">
        <v>1.18</v>
      </c>
      <c r="E9" s="48">
        <v>20000511</v>
      </c>
      <c r="F9" s="47">
        <f t="shared" si="0"/>
        <v>7.272727272727259</v>
      </c>
      <c r="G9" s="76" t="s">
        <v>74</v>
      </c>
      <c r="H9" s="78">
        <v>24</v>
      </c>
      <c r="J9" s="71">
        <f t="shared" si="1"/>
        <v>4794686.55223202</v>
      </c>
    </row>
    <row r="10" spans="1:10" ht="12.75">
      <c r="A10" s="7" t="s">
        <v>8</v>
      </c>
      <c r="B10" s="75">
        <v>20000503</v>
      </c>
      <c r="C10" s="53">
        <v>10.91</v>
      </c>
      <c r="D10" s="46">
        <v>11.66</v>
      </c>
      <c r="E10" s="48">
        <v>20000508</v>
      </c>
      <c r="F10" s="47">
        <f t="shared" si="0"/>
        <v>6.8744271310724105</v>
      </c>
      <c r="G10" s="76" t="s">
        <v>74</v>
      </c>
      <c r="H10" s="62">
        <v>5</v>
      </c>
      <c r="J10" s="71">
        <f t="shared" si="1"/>
        <v>5138407.90878564</v>
      </c>
    </row>
    <row r="11" spans="1:10" ht="12.75">
      <c r="A11" s="7" t="s">
        <v>43</v>
      </c>
      <c r="B11" s="45">
        <v>20000417</v>
      </c>
      <c r="C11" s="46">
        <v>1.109</v>
      </c>
      <c r="D11" s="46">
        <v>1.183</v>
      </c>
      <c r="E11" s="48">
        <v>20000509</v>
      </c>
      <c r="F11" s="47">
        <f t="shared" si="0"/>
        <v>6.672678088367904</v>
      </c>
      <c r="G11" s="76" t="s">
        <v>74</v>
      </c>
      <c r="H11" s="62">
        <v>22</v>
      </c>
      <c r="J11" s="71">
        <f t="shared" si="1"/>
        <v>5472041.813204035</v>
      </c>
    </row>
    <row r="12" spans="1:10" ht="12.75">
      <c r="A12" s="7" t="s">
        <v>43</v>
      </c>
      <c r="B12" s="75">
        <v>20000512</v>
      </c>
      <c r="C12" s="75">
        <v>1.261</v>
      </c>
      <c r="D12" s="75">
        <v>1.339</v>
      </c>
      <c r="E12" s="75">
        <v>20000531</v>
      </c>
      <c r="F12" s="47">
        <f t="shared" si="0"/>
        <v>6.185567010309284</v>
      </c>
      <c r="G12" s="76" t="s">
        <v>74</v>
      </c>
      <c r="H12" s="62">
        <v>19</v>
      </c>
      <c r="J12" s="71">
        <f t="shared" si="1"/>
        <v>5781320.1637194995</v>
      </c>
    </row>
    <row r="13" spans="1:10" ht="12.75">
      <c r="A13" s="7" t="s">
        <v>36</v>
      </c>
      <c r="B13" s="75">
        <v>20000531</v>
      </c>
      <c r="C13" s="75">
        <v>7.9</v>
      </c>
      <c r="D13" s="75">
        <v>8.34</v>
      </c>
      <c r="E13" s="75">
        <v>20000602</v>
      </c>
      <c r="F13" s="47">
        <f>PRODUCT(D13-C13,100/C13)</f>
        <v>5.56962025316455</v>
      </c>
      <c r="G13" s="76" t="s">
        <v>74</v>
      </c>
      <c r="H13" s="62">
        <v>2</v>
      </c>
      <c r="J13" s="71">
        <f t="shared" si="1"/>
        <v>6059801.176377727</v>
      </c>
    </row>
    <row r="14" spans="1:10" ht="12.75">
      <c r="A14" s="7" t="s">
        <v>19</v>
      </c>
      <c r="B14" s="45">
        <v>20000127</v>
      </c>
      <c r="C14" s="53">
        <v>8.4</v>
      </c>
      <c r="D14" s="53">
        <v>8.85</v>
      </c>
      <c r="E14" s="45">
        <v>20000214</v>
      </c>
      <c r="F14" s="47">
        <f t="shared" si="0"/>
        <v>5.357142857142849</v>
      </c>
      <c r="G14" s="76" t="s">
        <v>74</v>
      </c>
      <c r="H14" s="59">
        <v>8</v>
      </c>
      <c r="I14" s="24"/>
      <c r="J14" s="71">
        <f t="shared" si="1"/>
        <v>6327658.319234869</v>
      </c>
    </row>
    <row r="15" spans="1:10" ht="12.75">
      <c r="A15" s="7" t="s">
        <v>13</v>
      </c>
      <c r="B15" s="45">
        <v>20000404</v>
      </c>
      <c r="C15" s="53">
        <v>5</v>
      </c>
      <c r="D15" s="53">
        <v>5.25</v>
      </c>
      <c r="E15" s="45">
        <v>20000412</v>
      </c>
      <c r="F15" s="47">
        <f t="shared" si="0"/>
        <v>5</v>
      </c>
      <c r="G15" s="76" t="s">
        <v>74</v>
      </c>
      <c r="H15" s="59">
        <v>8</v>
      </c>
      <c r="I15" s="24"/>
      <c r="J15" s="71">
        <f t="shared" si="1"/>
        <v>6577658.319234869</v>
      </c>
    </row>
    <row r="16" spans="1:10" ht="12.75">
      <c r="A16" s="7" t="s">
        <v>3</v>
      </c>
      <c r="B16" s="75">
        <v>20000414</v>
      </c>
      <c r="C16" s="53">
        <v>10.87</v>
      </c>
      <c r="D16" s="46">
        <v>11.4</v>
      </c>
      <c r="E16" s="48">
        <v>20000503</v>
      </c>
      <c r="F16" s="47">
        <f t="shared" si="0"/>
        <v>4.875804967801299</v>
      </c>
      <c r="G16" s="76" t="s">
        <v>74</v>
      </c>
      <c r="H16" s="59">
        <v>9</v>
      </c>
      <c r="I16" s="24"/>
      <c r="J16" s="71">
        <f t="shared" si="1"/>
        <v>6821448.567624934</v>
      </c>
    </row>
    <row r="17" spans="1:10" ht="12.75">
      <c r="A17" s="7" t="s">
        <v>12</v>
      </c>
      <c r="B17" s="75">
        <v>20000530</v>
      </c>
      <c r="C17" s="75">
        <v>11.93</v>
      </c>
      <c r="D17" s="75">
        <v>12.51</v>
      </c>
      <c r="E17" s="75">
        <v>20000531</v>
      </c>
      <c r="F17" s="47">
        <f t="shared" si="0"/>
        <v>4.861693210393966</v>
      </c>
      <c r="G17" s="76" t="s">
        <v>74</v>
      </c>
      <c r="H17" s="62">
        <v>1</v>
      </c>
      <c r="J17" s="71">
        <f t="shared" si="1"/>
        <v>7064533.228144633</v>
      </c>
    </row>
    <row r="18" spans="1:10" ht="12.75">
      <c r="A18" s="7" t="s">
        <v>20</v>
      </c>
      <c r="B18" s="45">
        <v>20000417</v>
      </c>
      <c r="C18" s="53">
        <v>4.37</v>
      </c>
      <c r="D18" s="53">
        <v>4.58</v>
      </c>
      <c r="E18" s="45">
        <v>20000425</v>
      </c>
      <c r="F18" s="47">
        <f t="shared" si="0"/>
        <v>4.805491990846681</v>
      </c>
      <c r="G18" s="76" t="s">
        <v>74</v>
      </c>
      <c r="H18" s="59">
        <v>22</v>
      </c>
      <c r="I18" s="33"/>
      <c r="J18" s="71">
        <f t="shared" si="1"/>
        <v>7304807.827686966</v>
      </c>
    </row>
    <row r="19" spans="1:10" ht="12.75">
      <c r="A19" s="7" t="s">
        <v>12</v>
      </c>
      <c r="B19" s="75">
        <v>20000526</v>
      </c>
      <c r="C19" s="75">
        <v>11.841</v>
      </c>
      <c r="D19" s="75">
        <v>12.39</v>
      </c>
      <c r="E19" s="75">
        <v>20000526</v>
      </c>
      <c r="F19" s="47">
        <f>PRODUCT(D19-C19,100/C19)</f>
        <v>4.636432733721825</v>
      </c>
      <c r="G19" s="76" t="s">
        <v>74</v>
      </c>
      <c r="H19" s="62">
        <v>1</v>
      </c>
      <c r="J19" s="71">
        <f t="shared" si="1"/>
        <v>7536629.464373058</v>
      </c>
    </row>
    <row r="20" spans="1:10" ht="12.75">
      <c r="A20" s="7" t="s">
        <v>44</v>
      </c>
      <c r="B20" s="75">
        <v>20000519</v>
      </c>
      <c r="C20" s="75">
        <v>2.71</v>
      </c>
      <c r="D20" s="75">
        <v>2.833</v>
      </c>
      <c r="E20" s="75">
        <v>20000525</v>
      </c>
      <c r="F20" s="47">
        <f>PRODUCT(D20-C20,100/C20)</f>
        <v>4.538745387453883</v>
      </c>
      <c r="G20" s="76" t="s">
        <v>74</v>
      </c>
      <c r="H20" s="62">
        <v>6</v>
      </c>
      <c r="J20" s="71">
        <f t="shared" si="1"/>
        <v>7763566.733745752</v>
      </c>
    </row>
    <row r="21" spans="1:10" ht="12.75">
      <c r="A21" s="7" t="s">
        <v>19</v>
      </c>
      <c r="B21" s="45">
        <v>20000426</v>
      </c>
      <c r="C21" s="46">
        <v>9.47</v>
      </c>
      <c r="D21" s="46">
        <v>9.83</v>
      </c>
      <c r="E21" s="48">
        <v>20000509</v>
      </c>
      <c r="F21" s="47">
        <f t="shared" si="0"/>
        <v>3.8014783526927074</v>
      </c>
      <c r="G21" s="76" t="s">
        <v>76</v>
      </c>
      <c r="H21" s="62">
        <v>13</v>
      </c>
      <c r="J21" s="71">
        <f t="shared" si="1"/>
        <v>7953640.651380387</v>
      </c>
    </row>
    <row r="22" spans="1:10" ht="12.75">
      <c r="A22" s="7" t="s">
        <v>41</v>
      </c>
      <c r="B22" s="45">
        <v>20000417</v>
      </c>
      <c r="C22" s="46">
        <v>1.827</v>
      </c>
      <c r="D22" s="53">
        <v>1.891</v>
      </c>
      <c r="E22" s="45">
        <v>20000426</v>
      </c>
      <c r="F22" s="47">
        <f t="shared" si="0"/>
        <v>3.503010399562127</v>
      </c>
      <c r="G22" s="76" t="s">
        <v>76</v>
      </c>
      <c r="H22" s="59">
        <v>21</v>
      </c>
      <c r="J22" s="71">
        <f t="shared" si="1"/>
        <v>8128791.171358493</v>
      </c>
    </row>
    <row r="23" spans="1:10" ht="12.75">
      <c r="A23" s="7" t="s">
        <v>35</v>
      </c>
      <c r="B23" s="75">
        <v>20000502</v>
      </c>
      <c r="C23" s="53">
        <v>2.1</v>
      </c>
      <c r="D23" s="46">
        <v>2.17</v>
      </c>
      <c r="E23" s="48">
        <v>20000509</v>
      </c>
      <c r="F23" s="47">
        <f t="shared" si="0"/>
        <v>3.333333333333326</v>
      </c>
      <c r="G23" s="76" t="s">
        <v>76</v>
      </c>
      <c r="H23" s="62">
        <v>7</v>
      </c>
      <c r="J23" s="71">
        <f t="shared" si="1"/>
        <v>8295457.838025159</v>
      </c>
    </row>
    <row r="24" spans="1:10" ht="12.75">
      <c r="A24" s="7" t="s">
        <v>21</v>
      </c>
      <c r="B24" s="45">
        <v>20000420</v>
      </c>
      <c r="C24" s="46">
        <v>17.79</v>
      </c>
      <c r="D24" s="46">
        <v>18.38</v>
      </c>
      <c r="E24" s="48">
        <v>20000509</v>
      </c>
      <c r="F24" s="47">
        <f t="shared" si="0"/>
        <v>3.316469926925238</v>
      </c>
      <c r="G24" s="76" t="s">
        <v>76</v>
      </c>
      <c r="H24" s="62">
        <v>19</v>
      </c>
      <c r="J24" s="71">
        <f t="shared" si="1"/>
        <v>8461281.334371421</v>
      </c>
    </row>
    <row r="25" spans="1:10" ht="12.75">
      <c r="A25" s="7" t="s">
        <v>58</v>
      </c>
      <c r="B25" s="75">
        <v>20000504</v>
      </c>
      <c r="C25" s="53">
        <v>105.45</v>
      </c>
      <c r="D25" s="46">
        <v>108.1</v>
      </c>
      <c r="E25" s="48">
        <v>20000515</v>
      </c>
      <c r="F25" s="47">
        <f>PRODUCT(D25-C25,100/C25)</f>
        <v>2.51303935514461</v>
      </c>
      <c r="G25" s="76" t="s">
        <v>76</v>
      </c>
      <c r="H25" s="62">
        <v>11</v>
      </c>
      <c r="J25" s="71">
        <f t="shared" si="1"/>
        <v>8586933.302128652</v>
      </c>
    </row>
    <row r="26" spans="1:10" ht="12.75">
      <c r="A26" s="7" t="s">
        <v>16</v>
      </c>
      <c r="B26" s="75">
        <v>20000518</v>
      </c>
      <c r="C26" s="75">
        <v>31.85</v>
      </c>
      <c r="D26" s="75">
        <v>32.54</v>
      </c>
      <c r="E26" s="75">
        <v>20000530</v>
      </c>
      <c r="F26" s="47">
        <f t="shared" si="0"/>
        <v>2.166405023547873</v>
      </c>
      <c r="G26" s="76" t="s">
        <v>76</v>
      </c>
      <c r="H26" s="62">
        <v>12</v>
      </c>
      <c r="J26" s="71">
        <f t="shared" si="1"/>
        <v>8695253.553306045</v>
      </c>
    </row>
    <row r="27" spans="1:10" ht="12.75">
      <c r="A27" s="7" t="s">
        <v>5</v>
      </c>
      <c r="B27" s="45">
        <v>20000404</v>
      </c>
      <c r="C27" s="53">
        <v>4.08</v>
      </c>
      <c r="D27" s="53">
        <v>4.15</v>
      </c>
      <c r="E27" s="45">
        <v>20000426</v>
      </c>
      <c r="F27" s="47">
        <f t="shared" si="0"/>
        <v>1.7156862745098107</v>
      </c>
      <c r="G27" s="76" t="s">
        <v>76</v>
      </c>
      <c r="H27" s="59">
        <v>11</v>
      </c>
      <c r="J27" s="71">
        <f t="shared" si="1"/>
        <v>8781037.867031535</v>
      </c>
    </row>
    <row r="28" spans="1:10" ht="12.75">
      <c r="A28" s="7" t="s">
        <v>14</v>
      </c>
      <c r="B28" s="45">
        <v>20000418</v>
      </c>
      <c r="C28" s="46">
        <v>5.28</v>
      </c>
      <c r="D28" s="46">
        <v>5.35</v>
      </c>
      <c r="E28" s="48">
        <v>20000503</v>
      </c>
      <c r="F28" s="47">
        <f t="shared" si="0"/>
        <v>1.3257575757575641</v>
      </c>
      <c r="G28" s="76" t="s">
        <v>76</v>
      </c>
      <c r="H28" s="62">
        <v>15</v>
      </c>
      <c r="J28" s="71">
        <f t="shared" si="1"/>
        <v>8847325.745819414</v>
      </c>
    </row>
    <row r="29" spans="1:10" ht="12.75">
      <c r="A29" s="7" t="s">
        <v>27</v>
      </c>
      <c r="B29" s="45">
        <v>20000426</v>
      </c>
      <c r="C29" s="46">
        <v>4.75</v>
      </c>
      <c r="D29" s="46">
        <v>4.81</v>
      </c>
      <c r="E29" s="48">
        <v>20000509</v>
      </c>
      <c r="F29" s="47">
        <f t="shared" si="0"/>
        <v>1.263157894736834</v>
      </c>
      <c r="G29" s="76" t="s">
        <v>76</v>
      </c>
      <c r="H29" s="62">
        <v>13</v>
      </c>
      <c r="J29" s="71">
        <f t="shared" si="1"/>
        <v>8910483.640556255</v>
      </c>
    </row>
    <row r="30" spans="1:10" ht="12.75">
      <c r="A30" s="7" t="s">
        <v>18</v>
      </c>
      <c r="B30" s="75">
        <v>20000512</v>
      </c>
      <c r="C30" s="75">
        <v>4.21</v>
      </c>
      <c r="D30" s="75">
        <v>4.23</v>
      </c>
      <c r="E30" s="75">
        <v>20000516</v>
      </c>
      <c r="F30" s="47">
        <f t="shared" si="0"/>
        <v>0.4750593824228138</v>
      </c>
      <c r="G30" s="76" t="s">
        <v>76</v>
      </c>
      <c r="H30" s="62">
        <v>4</v>
      </c>
      <c r="J30" s="71">
        <f t="shared" si="1"/>
        <v>8934236.609677397</v>
      </c>
    </row>
    <row r="31" spans="1:10" ht="12.75">
      <c r="A31" s="7" t="s">
        <v>37</v>
      </c>
      <c r="B31" s="75">
        <v>20000502</v>
      </c>
      <c r="C31" s="53">
        <v>17.33</v>
      </c>
      <c r="D31" s="46">
        <v>17.41</v>
      </c>
      <c r="E31" s="48">
        <v>20000509</v>
      </c>
      <c r="F31" s="47">
        <f t="shared" si="0"/>
        <v>0.4616272360069351</v>
      </c>
      <c r="G31" s="76" t="s">
        <v>76</v>
      </c>
      <c r="H31" s="62">
        <v>7</v>
      </c>
      <c r="J31" s="71">
        <f t="shared" si="1"/>
        <v>8957317.971477743</v>
      </c>
    </row>
    <row r="32" spans="1:10" ht="12.75">
      <c r="A32" s="7" t="s">
        <v>20</v>
      </c>
      <c r="B32" s="45">
        <v>20000425</v>
      </c>
      <c r="C32" s="46">
        <v>4.55</v>
      </c>
      <c r="D32" s="46">
        <v>4.57</v>
      </c>
      <c r="E32" s="48">
        <v>20000509</v>
      </c>
      <c r="F32" s="47">
        <f t="shared" si="0"/>
        <v>0.4395604395604497</v>
      </c>
      <c r="G32" s="76" t="s">
        <v>76</v>
      </c>
      <c r="H32" s="62">
        <v>14</v>
      </c>
      <c r="J32" s="71">
        <f t="shared" si="1"/>
        <v>8979295.993455766</v>
      </c>
    </row>
    <row r="33" spans="1:10" ht="12.75">
      <c r="A33" s="6" t="s">
        <v>13</v>
      </c>
      <c r="B33" s="49">
        <v>20000524</v>
      </c>
      <c r="C33" s="49">
        <v>5.14</v>
      </c>
      <c r="D33" s="49">
        <v>5.12</v>
      </c>
      <c r="E33" s="49">
        <v>20000531</v>
      </c>
      <c r="F33" s="52">
        <f t="shared" si="0"/>
        <v>-0.3891050583657505</v>
      </c>
      <c r="G33" s="73" t="s">
        <v>29</v>
      </c>
      <c r="H33" s="63">
        <v>7</v>
      </c>
      <c r="J33" s="71">
        <f t="shared" si="1"/>
        <v>8959840.740537478</v>
      </c>
    </row>
    <row r="34" spans="1:10" ht="12.75">
      <c r="A34" s="6" t="s">
        <v>73</v>
      </c>
      <c r="B34" s="49">
        <v>20000523</v>
      </c>
      <c r="C34" s="49">
        <v>18.9</v>
      </c>
      <c r="D34" s="49">
        <v>18.78</v>
      </c>
      <c r="E34" s="49">
        <v>20000612</v>
      </c>
      <c r="F34" s="52">
        <f>PRODUCT(D34-C34,100/C34)</f>
        <v>-0.6349206349206215</v>
      </c>
      <c r="G34" s="73" t="s">
        <v>29</v>
      </c>
      <c r="H34" s="63">
        <v>19</v>
      </c>
      <c r="J34" s="71">
        <f t="shared" si="1"/>
        <v>8928094.708791446</v>
      </c>
    </row>
    <row r="35" spans="1:10" ht="12.75">
      <c r="A35" s="6" t="s">
        <v>20</v>
      </c>
      <c r="B35" s="49">
        <v>20000526</v>
      </c>
      <c r="C35" s="49">
        <v>4.82</v>
      </c>
      <c r="D35" s="49">
        <v>4.78</v>
      </c>
      <c r="E35" s="49">
        <v>20000529</v>
      </c>
      <c r="F35" s="52">
        <f>PRODUCT(D35-C35,100/C35)</f>
        <v>-0.8298755186721998</v>
      </c>
      <c r="G35" s="73" t="s">
        <v>29</v>
      </c>
      <c r="H35" s="63">
        <v>3</v>
      </c>
      <c r="J35" s="71">
        <f t="shared" si="1"/>
        <v>8886600.932857836</v>
      </c>
    </row>
    <row r="36" spans="1:10" ht="12.75">
      <c r="A36" s="6" t="s">
        <v>13</v>
      </c>
      <c r="B36" s="49">
        <v>20000510</v>
      </c>
      <c r="C36" s="50">
        <v>5.07</v>
      </c>
      <c r="D36" s="51">
        <v>5.02</v>
      </c>
      <c r="E36" s="55">
        <v>20000511</v>
      </c>
      <c r="F36" s="52">
        <f>PRODUCT(D36-C36,100/C36)</f>
        <v>-0.9861932938856155</v>
      </c>
      <c r="G36" s="73" t="s">
        <v>29</v>
      </c>
      <c r="H36" s="63">
        <v>1</v>
      </c>
      <c r="J36" s="71">
        <f t="shared" si="1"/>
        <v>8837291.268163554</v>
      </c>
    </row>
    <row r="37" spans="1:10" ht="12.75">
      <c r="A37" s="6" t="s">
        <v>13</v>
      </c>
      <c r="B37" s="54">
        <v>20000425</v>
      </c>
      <c r="C37" s="51">
        <v>5.05</v>
      </c>
      <c r="D37" s="51">
        <v>5</v>
      </c>
      <c r="E37" s="55">
        <v>20000508</v>
      </c>
      <c r="F37" s="52">
        <f t="shared" si="0"/>
        <v>-0.9900990099009865</v>
      </c>
      <c r="G37" s="73" t="s">
        <v>29</v>
      </c>
      <c r="H37" s="63">
        <v>13</v>
      </c>
      <c r="J37" s="71">
        <f t="shared" si="1"/>
        <v>8787786.317668505</v>
      </c>
    </row>
    <row r="38" spans="1:10" ht="12.75">
      <c r="A38" s="6" t="s">
        <v>11</v>
      </c>
      <c r="B38" s="54">
        <v>20000222</v>
      </c>
      <c r="C38" s="50">
        <v>14.45</v>
      </c>
      <c r="D38" s="50">
        <v>14.3</v>
      </c>
      <c r="E38" s="54">
        <v>20000313</v>
      </c>
      <c r="F38" s="52">
        <f t="shared" si="0"/>
        <v>-1.0380622837370144</v>
      </c>
      <c r="G38" s="73" t="s">
        <v>29</v>
      </c>
      <c r="H38" s="63">
        <v>21</v>
      </c>
      <c r="J38" s="71">
        <f t="shared" si="1"/>
        <v>8735883.203481654</v>
      </c>
    </row>
    <row r="39" spans="1:10" ht="12.75">
      <c r="A39" s="6" t="s">
        <v>57</v>
      </c>
      <c r="B39" s="49">
        <v>20000515</v>
      </c>
      <c r="C39" s="49">
        <v>4.73</v>
      </c>
      <c r="D39" s="49">
        <v>4.68</v>
      </c>
      <c r="E39" s="49">
        <v>20000517</v>
      </c>
      <c r="F39" s="52">
        <f>PRODUCT(D39-C39,100/C39)</f>
        <v>-1.0570824524313045</v>
      </c>
      <c r="G39" s="73" t="s">
        <v>29</v>
      </c>
      <c r="H39" s="63">
        <v>2</v>
      </c>
      <c r="J39" s="71">
        <f t="shared" si="1"/>
        <v>8683029.080860088</v>
      </c>
    </row>
    <row r="40" spans="1:10" ht="12.75">
      <c r="A40" s="6" t="s">
        <v>12</v>
      </c>
      <c r="B40" s="49">
        <v>20000602</v>
      </c>
      <c r="C40" s="49">
        <v>12.06</v>
      </c>
      <c r="D40" s="49">
        <v>11.91</v>
      </c>
      <c r="E40" s="49">
        <v>20000605</v>
      </c>
      <c r="F40" s="52">
        <f>PRODUCT(D40-C40,100/C40)</f>
        <v>-1.2437810945273662</v>
      </c>
      <c r="G40" s="73" t="s">
        <v>29</v>
      </c>
      <c r="H40" s="63">
        <v>3</v>
      </c>
      <c r="J40" s="71">
        <f t="shared" si="1"/>
        <v>8620840.02613372</v>
      </c>
    </row>
    <row r="41" spans="1:10" ht="12.75">
      <c r="A41" s="6" t="s">
        <v>67</v>
      </c>
      <c r="B41" s="49">
        <v>20000512</v>
      </c>
      <c r="C41" s="49">
        <v>15.94</v>
      </c>
      <c r="D41" s="49">
        <v>15.7</v>
      </c>
      <c r="E41" s="49">
        <v>20000522</v>
      </c>
      <c r="F41" s="52">
        <f aca="true" t="shared" si="2" ref="F41:F56">PRODUCT(D41-C41,100/C41)</f>
        <v>-1.5056461731493114</v>
      </c>
      <c r="G41" s="73" t="s">
        <v>29</v>
      </c>
      <c r="H41" s="63">
        <v>10</v>
      </c>
      <c r="J41" s="71">
        <f t="shared" si="1"/>
        <v>8545557.717476254</v>
      </c>
    </row>
    <row r="42" spans="1:10" ht="12.75">
      <c r="A42" s="6" t="s">
        <v>14</v>
      </c>
      <c r="B42" s="49">
        <v>20000530</v>
      </c>
      <c r="C42" s="49">
        <v>5.87</v>
      </c>
      <c r="D42" s="49">
        <v>5.78</v>
      </c>
      <c r="E42" s="49">
        <v>20000531</v>
      </c>
      <c r="F42" s="52">
        <f t="shared" si="2"/>
        <v>-1.5332197614991459</v>
      </c>
      <c r="G42" s="73" t="s">
        <v>29</v>
      </c>
      <c r="H42" s="63">
        <v>1</v>
      </c>
      <c r="J42" s="71">
        <f t="shared" si="1"/>
        <v>8468896.729401298</v>
      </c>
    </row>
    <row r="43" spans="1:10" ht="12.75">
      <c r="A43" s="6" t="s">
        <v>8</v>
      </c>
      <c r="B43" s="49">
        <v>20000531</v>
      </c>
      <c r="C43" s="49">
        <v>10.12</v>
      </c>
      <c r="D43" s="49">
        <v>9.95</v>
      </c>
      <c r="E43" s="49">
        <v>20000602</v>
      </c>
      <c r="F43" s="52">
        <f>PRODUCT(D43-C43,100/C43)</f>
        <v>-1.6798418972332012</v>
      </c>
      <c r="G43" s="73" t="s">
        <v>29</v>
      </c>
      <c r="H43" s="63">
        <v>2</v>
      </c>
      <c r="J43" s="71">
        <f t="shared" si="1"/>
        <v>8384904.634539638</v>
      </c>
    </row>
    <row r="44" spans="1:10" ht="12.75">
      <c r="A44" s="6" t="s">
        <v>15</v>
      </c>
      <c r="B44" s="54">
        <v>20000428</v>
      </c>
      <c r="C44" s="51">
        <v>1.73</v>
      </c>
      <c r="D44" s="51">
        <v>1.695</v>
      </c>
      <c r="E44" s="55">
        <v>20000503</v>
      </c>
      <c r="F44" s="52">
        <f t="shared" si="2"/>
        <v>-2.0231213872832323</v>
      </c>
      <c r="G44" s="73" t="s">
        <v>29</v>
      </c>
      <c r="H44" s="63">
        <v>5</v>
      </c>
      <c r="J44" s="71">
        <f t="shared" si="1"/>
        <v>8283748.5651754765</v>
      </c>
    </row>
    <row r="45" spans="1:10" ht="12.75">
      <c r="A45" s="6" t="s">
        <v>15</v>
      </c>
      <c r="B45" s="49">
        <v>20000505</v>
      </c>
      <c r="C45" s="50">
        <v>1.64</v>
      </c>
      <c r="D45" s="51">
        <v>1.605</v>
      </c>
      <c r="E45" s="55">
        <v>20000508</v>
      </c>
      <c r="F45" s="52">
        <f t="shared" si="2"/>
        <v>-2.13414634146341</v>
      </c>
      <c r="G45" s="73" t="s">
        <v>29</v>
      </c>
      <c r="H45" s="63">
        <v>3</v>
      </c>
      <c r="J45" s="71">
        <f t="shared" si="1"/>
        <v>8177041.248102306</v>
      </c>
    </row>
    <row r="46" spans="1:10" ht="12.75">
      <c r="A46" s="6" t="s">
        <v>66</v>
      </c>
      <c r="B46" s="49">
        <v>20000605</v>
      </c>
      <c r="C46" s="49">
        <v>4.9</v>
      </c>
      <c r="D46" s="49">
        <v>4.79</v>
      </c>
      <c r="E46" s="49">
        <v>20000612</v>
      </c>
      <c r="F46" s="52">
        <f>PRODUCT(D46-C46,100/C46)</f>
        <v>-2.24489795918368</v>
      </c>
      <c r="G46" s="73" t="s">
        <v>29</v>
      </c>
      <c r="H46" s="63">
        <v>7</v>
      </c>
      <c r="J46" s="71">
        <f t="shared" si="1"/>
        <v>8064796.3501431225</v>
      </c>
    </row>
    <row r="47" spans="1:10" ht="12.75">
      <c r="A47" s="6" t="s">
        <v>13</v>
      </c>
      <c r="B47" s="49">
        <v>20000516</v>
      </c>
      <c r="C47" s="49">
        <v>5.24</v>
      </c>
      <c r="D47" s="49">
        <v>5.12</v>
      </c>
      <c r="E47" s="49">
        <v>20000522</v>
      </c>
      <c r="F47" s="52">
        <f t="shared" si="2"/>
        <v>-2.290076335877864</v>
      </c>
      <c r="G47" s="73" t="s">
        <v>29</v>
      </c>
      <c r="H47" s="63">
        <v>6</v>
      </c>
      <c r="J47" s="71">
        <f t="shared" si="1"/>
        <v>7950292.533349229</v>
      </c>
    </row>
    <row r="48" spans="1:10" ht="12.75">
      <c r="A48" s="6" t="s">
        <v>35</v>
      </c>
      <c r="B48" s="49">
        <v>20000519</v>
      </c>
      <c r="C48" s="49">
        <v>2.15</v>
      </c>
      <c r="D48" s="49">
        <v>2.1</v>
      </c>
      <c r="E48" s="49">
        <v>20000524</v>
      </c>
      <c r="F48" s="52">
        <f t="shared" si="2"/>
        <v>-2.3255813953488293</v>
      </c>
      <c r="G48" s="73" t="s">
        <v>29</v>
      </c>
      <c r="H48" s="63">
        <v>5</v>
      </c>
      <c r="J48" s="71">
        <f t="shared" si="1"/>
        <v>7834013.463581787</v>
      </c>
    </row>
    <row r="49" spans="1:10" ht="12.75">
      <c r="A49" s="6" t="s">
        <v>5</v>
      </c>
      <c r="B49" s="54">
        <v>20000302</v>
      </c>
      <c r="C49" s="50">
        <v>4.05</v>
      </c>
      <c r="D49" s="50">
        <v>3.95</v>
      </c>
      <c r="E49" s="54">
        <v>20000313</v>
      </c>
      <c r="F49" s="52">
        <f t="shared" si="0"/>
        <v>-2.469135802469127</v>
      </c>
      <c r="G49" s="73" t="s">
        <v>29</v>
      </c>
      <c r="H49" s="63">
        <v>11</v>
      </c>
      <c r="J49" s="71">
        <f t="shared" si="1"/>
        <v>7710556.673458331</v>
      </c>
    </row>
    <row r="50" spans="1:10" ht="12.75">
      <c r="A50" s="6" t="s">
        <v>17</v>
      </c>
      <c r="B50" s="54">
        <v>20000425</v>
      </c>
      <c r="C50" s="51">
        <v>18.32</v>
      </c>
      <c r="D50" s="51">
        <v>17.83</v>
      </c>
      <c r="E50" s="55">
        <v>20000505</v>
      </c>
      <c r="F50" s="52">
        <f t="shared" si="0"/>
        <v>-2.6746724890829805</v>
      </c>
      <c r="G50" s="73" t="s">
        <v>29</v>
      </c>
      <c r="H50" s="63">
        <v>10</v>
      </c>
      <c r="J50" s="71">
        <f t="shared" si="1"/>
        <v>7576823.049004182</v>
      </c>
    </row>
    <row r="51" spans="1:10" ht="12.75">
      <c r="A51" s="6" t="s">
        <v>50</v>
      </c>
      <c r="B51" s="49">
        <v>20000512</v>
      </c>
      <c r="C51" s="49">
        <v>15.19</v>
      </c>
      <c r="D51" s="49">
        <v>14.74</v>
      </c>
      <c r="E51" s="49">
        <v>20000518</v>
      </c>
      <c r="F51" s="52">
        <f t="shared" si="0"/>
        <v>-2.9624753127057226</v>
      </c>
      <c r="G51" s="73" t="s">
        <v>29</v>
      </c>
      <c r="H51" s="63">
        <v>6</v>
      </c>
      <c r="J51" s="71">
        <f t="shared" si="1"/>
        <v>7428699.283368896</v>
      </c>
    </row>
    <row r="52" spans="1:10" ht="12.75">
      <c r="A52" s="6" t="s">
        <v>57</v>
      </c>
      <c r="B52" s="49">
        <v>20000502</v>
      </c>
      <c r="C52" s="50">
        <v>4.92</v>
      </c>
      <c r="D52" s="51">
        <v>4.77</v>
      </c>
      <c r="E52" s="55">
        <v>20000503</v>
      </c>
      <c r="F52" s="52">
        <f t="shared" si="0"/>
        <v>-3.048780487804885</v>
      </c>
      <c r="G52" s="73" t="s">
        <v>29</v>
      </c>
      <c r="H52" s="63">
        <v>1</v>
      </c>
      <c r="J52" s="71">
        <f t="shared" si="1"/>
        <v>7276260.258978652</v>
      </c>
    </row>
    <row r="53" spans="1:10" ht="12.75">
      <c r="A53" s="6" t="s">
        <v>5</v>
      </c>
      <c r="B53" s="49">
        <v>20000518</v>
      </c>
      <c r="C53" s="49">
        <v>4.2</v>
      </c>
      <c r="D53" s="49">
        <v>4.04</v>
      </c>
      <c r="E53" s="49">
        <v>20000519</v>
      </c>
      <c r="F53" s="52">
        <f t="shared" si="2"/>
        <v>-3.809523809523813</v>
      </c>
      <c r="G53" s="73" t="s">
        <v>29</v>
      </c>
      <c r="H53" s="63">
        <v>1</v>
      </c>
      <c r="J53" s="71">
        <f t="shared" si="1"/>
        <v>7085784.068502462</v>
      </c>
    </row>
    <row r="54" spans="1:10" ht="12.75">
      <c r="A54" s="6" t="s">
        <v>57</v>
      </c>
      <c r="B54" s="49">
        <v>20000505</v>
      </c>
      <c r="C54" s="50">
        <v>4.85</v>
      </c>
      <c r="D54" s="51">
        <v>4.66</v>
      </c>
      <c r="E54" s="55">
        <v>20000509</v>
      </c>
      <c r="F54" s="52">
        <f t="shared" si="2"/>
        <v>-3.9175257731958664</v>
      </c>
      <c r="G54" s="73" t="s">
        <v>29</v>
      </c>
      <c r="H54" s="63">
        <v>4</v>
      </c>
      <c r="J54" s="71">
        <f t="shared" si="1"/>
        <v>6889907.779842668</v>
      </c>
    </row>
    <row r="55" spans="1:10" ht="12.75">
      <c r="A55" s="6" t="s">
        <v>15</v>
      </c>
      <c r="B55" s="49">
        <v>20000516</v>
      </c>
      <c r="C55" s="49">
        <v>1.63</v>
      </c>
      <c r="D55" s="49">
        <v>1.565</v>
      </c>
      <c r="E55" s="49">
        <v>20000519</v>
      </c>
      <c r="F55" s="52">
        <f t="shared" si="2"/>
        <v>-3.98773006134969</v>
      </c>
      <c r="G55" s="73" t="s">
        <v>29</v>
      </c>
      <c r="H55" s="63">
        <v>3</v>
      </c>
      <c r="J55" s="71">
        <f t="shared" si="1"/>
        <v>6690521.276775184</v>
      </c>
    </row>
    <row r="56" spans="1:10" ht="12.75">
      <c r="A56" s="6" t="s">
        <v>16</v>
      </c>
      <c r="B56" s="54">
        <v>20000425</v>
      </c>
      <c r="C56" s="51">
        <v>31.8</v>
      </c>
      <c r="D56" s="51">
        <v>30.5</v>
      </c>
      <c r="E56" s="55">
        <v>20000503</v>
      </c>
      <c r="F56" s="52">
        <f t="shared" si="2"/>
        <v>-4.088050314465411</v>
      </c>
      <c r="G56" s="73" t="s">
        <v>29</v>
      </c>
      <c r="H56" s="63">
        <v>8</v>
      </c>
      <c r="J56" s="71">
        <f t="shared" si="1"/>
        <v>6486118.761051914</v>
      </c>
    </row>
    <row r="57" spans="1:10" ht="12.75">
      <c r="A57" s="6" t="s">
        <v>39</v>
      </c>
      <c r="B57" s="54">
        <v>20000323</v>
      </c>
      <c r="C57" s="51">
        <v>28.56</v>
      </c>
      <c r="D57" s="51">
        <v>27.35</v>
      </c>
      <c r="E57" s="55">
        <v>20000511</v>
      </c>
      <c r="F57" s="52">
        <f aca="true" t="shared" si="3" ref="F57:F62">PRODUCT(D57-C57,100/C57)</f>
        <v>-4.236694677871139</v>
      </c>
      <c r="G57" s="73" t="s">
        <v>29</v>
      </c>
      <c r="H57" s="63">
        <v>48</v>
      </c>
      <c r="J57" s="71">
        <f t="shared" si="1"/>
        <v>6274284.027158357</v>
      </c>
    </row>
    <row r="58" spans="1:10" ht="12.75">
      <c r="A58" s="6" t="s">
        <v>50</v>
      </c>
      <c r="B58" s="49">
        <v>20000502</v>
      </c>
      <c r="C58" s="50">
        <v>16.81</v>
      </c>
      <c r="D58" s="51">
        <v>15.84</v>
      </c>
      <c r="E58" s="55">
        <v>20000508</v>
      </c>
      <c r="F58" s="52">
        <f t="shared" si="3"/>
        <v>-5.770374776918494</v>
      </c>
      <c r="G58" s="73" t="s">
        <v>29</v>
      </c>
      <c r="H58" s="63">
        <v>6</v>
      </c>
      <c r="J58" s="71">
        <f t="shared" si="1"/>
        <v>5985765.288312432</v>
      </c>
    </row>
    <row r="59" spans="1:10" ht="12.75">
      <c r="A59" s="6" t="s">
        <v>37</v>
      </c>
      <c r="B59" s="49">
        <v>20000515</v>
      </c>
      <c r="C59" s="49">
        <v>17.75</v>
      </c>
      <c r="D59" s="49">
        <v>16.71</v>
      </c>
      <c r="E59" s="49">
        <v>20000519</v>
      </c>
      <c r="F59" s="52">
        <f t="shared" si="3"/>
        <v>-5.85915492957746</v>
      </c>
      <c r="G59" s="73" t="s">
        <v>29</v>
      </c>
      <c r="H59" s="63">
        <v>4</v>
      </c>
      <c r="J59" s="71">
        <f t="shared" si="1"/>
        <v>5692807.541833559</v>
      </c>
    </row>
    <row r="60" spans="1:10" ht="12.75">
      <c r="A60" s="6" t="s">
        <v>58</v>
      </c>
      <c r="B60" s="49">
        <v>20000519</v>
      </c>
      <c r="C60" s="49">
        <v>10.34</v>
      </c>
      <c r="D60" s="49">
        <v>9.68</v>
      </c>
      <c r="E60" s="49">
        <v>20000524</v>
      </c>
      <c r="F60" s="52">
        <f t="shared" si="3"/>
        <v>-6.382978723404257</v>
      </c>
      <c r="G60" s="73" t="s">
        <v>29</v>
      </c>
      <c r="H60" s="63">
        <v>5</v>
      </c>
      <c r="J60" s="71">
        <f t="shared" si="1"/>
        <v>5373658.605663346</v>
      </c>
    </row>
    <row r="61" spans="1:10" ht="12.75">
      <c r="A61" s="6" t="s">
        <v>2</v>
      </c>
      <c r="B61" s="49">
        <v>20000512</v>
      </c>
      <c r="C61" s="49">
        <v>3.64</v>
      </c>
      <c r="D61" s="49">
        <v>3.38</v>
      </c>
      <c r="E61" s="49">
        <v>20000522</v>
      </c>
      <c r="F61" s="52">
        <f t="shared" si="3"/>
        <v>-7.142857142857149</v>
      </c>
      <c r="G61" s="73" t="s">
        <v>29</v>
      </c>
      <c r="H61" s="63">
        <v>10</v>
      </c>
      <c r="J61" s="71">
        <f t="shared" si="1"/>
        <v>5016515.748520489</v>
      </c>
    </row>
    <row r="62" spans="1:8" ht="12.75">
      <c r="A62" s="7" t="s">
        <v>11</v>
      </c>
      <c r="B62" s="75">
        <v>20000605</v>
      </c>
      <c r="C62" s="75">
        <v>16.01</v>
      </c>
      <c r="D62" s="75">
        <v>16.81</v>
      </c>
      <c r="E62" s="75">
        <v>20000613</v>
      </c>
      <c r="F62" s="47">
        <f t="shared" si="3"/>
        <v>4.996876951905041</v>
      </c>
      <c r="G62" s="76" t="s">
        <v>76</v>
      </c>
      <c r="H62" s="62">
        <v>8</v>
      </c>
    </row>
    <row r="63" spans="1:8" ht="12.75">
      <c r="A63" s="6" t="s">
        <v>7</v>
      </c>
      <c r="B63" s="49">
        <v>20000512</v>
      </c>
      <c r="C63" s="49">
        <v>4.1</v>
      </c>
      <c r="D63" s="49">
        <v>4.03</v>
      </c>
      <c r="E63" s="49">
        <v>20000614</v>
      </c>
      <c r="F63" s="52">
        <f aca="true" t="shared" si="4" ref="F63:F70">PRODUCT(D63-C63,100/C63)</f>
        <v>-1.707317073170717</v>
      </c>
      <c r="G63" s="73" t="s">
        <v>29</v>
      </c>
      <c r="H63" s="63">
        <v>2</v>
      </c>
    </row>
    <row r="64" spans="1:8" ht="12.75">
      <c r="A64" s="6" t="s">
        <v>18</v>
      </c>
      <c r="B64" s="49">
        <v>20000512</v>
      </c>
      <c r="C64" s="49">
        <v>4.31</v>
      </c>
      <c r="D64" s="49">
        <v>4.25</v>
      </c>
      <c r="E64" s="49">
        <v>20000614</v>
      </c>
      <c r="F64" s="52">
        <f t="shared" si="4"/>
        <v>-1.3921113689095037</v>
      </c>
      <c r="G64" s="73" t="s">
        <v>29</v>
      </c>
      <c r="H64" s="63">
        <v>2</v>
      </c>
    </row>
    <row r="65" spans="1:8" ht="12.75">
      <c r="A65" s="7" t="s">
        <v>75</v>
      </c>
      <c r="B65" s="75">
        <v>20000615</v>
      </c>
      <c r="C65" s="75">
        <v>9.4</v>
      </c>
      <c r="D65" s="75">
        <v>9.5</v>
      </c>
      <c r="E65" s="75">
        <v>20000616</v>
      </c>
      <c r="F65" s="47">
        <f t="shared" si="4"/>
        <v>1.0638297872340388</v>
      </c>
      <c r="G65" s="76" t="s">
        <v>76</v>
      </c>
      <c r="H65" s="62">
        <v>1</v>
      </c>
    </row>
    <row r="66" spans="1:8" ht="12.75">
      <c r="A66" s="6" t="s">
        <v>36</v>
      </c>
      <c r="B66" s="49">
        <v>20000608</v>
      </c>
      <c r="C66" s="49">
        <v>8.1</v>
      </c>
      <c r="D66" s="49">
        <v>7.8</v>
      </c>
      <c r="E66" s="49">
        <v>20000616</v>
      </c>
      <c r="F66" s="52">
        <f t="shared" si="4"/>
        <v>-3.7037037037037015</v>
      </c>
      <c r="G66" s="73" t="s">
        <v>29</v>
      </c>
      <c r="H66" s="63">
        <v>8</v>
      </c>
    </row>
    <row r="67" spans="1:8" ht="12.75">
      <c r="A67" s="6" t="s">
        <v>44</v>
      </c>
      <c r="B67" s="49">
        <v>20000620</v>
      </c>
      <c r="C67" s="49">
        <v>2.8</v>
      </c>
      <c r="D67" s="49">
        <v>2.77</v>
      </c>
      <c r="E67" s="49">
        <v>20000620</v>
      </c>
      <c r="F67" s="52">
        <f t="shared" si="4"/>
        <v>-1.0714285714285645</v>
      </c>
      <c r="G67" s="73" t="s">
        <v>29</v>
      </c>
      <c r="H67" s="63">
        <v>1</v>
      </c>
    </row>
    <row r="68" spans="1:8" ht="12.75">
      <c r="A68" s="6" t="s">
        <v>3</v>
      </c>
      <c r="B68" s="49">
        <v>20000616</v>
      </c>
      <c r="C68" s="49">
        <v>11.91</v>
      </c>
      <c r="D68" s="49">
        <v>11.32</v>
      </c>
      <c r="E68" s="49">
        <v>20000619</v>
      </c>
      <c r="F68" s="52">
        <f t="shared" si="4"/>
        <v>-4.953820319059613</v>
      </c>
      <c r="G68" s="73" t="s">
        <v>29</v>
      </c>
      <c r="H68" s="63">
        <v>3</v>
      </c>
    </row>
    <row r="69" spans="1:8" ht="12.75">
      <c r="A69" s="7" t="s">
        <v>13</v>
      </c>
      <c r="B69" s="75">
        <v>20000615</v>
      </c>
      <c r="C69" s="75">
        <v>5.64</v>
      </c>
      <c r="D69" s="75">
        <v>5.82</v>
      </c>
      <c r="E69" s="75">
        <v>20000620</v>
      </c>
      <c r="F69" s="47">
        <f t="shared" si="4"/>
        <v>3.1914893617021383</v>
      </c>
      <c r="G69" s="76" t="s">
        <v>74</v>
      </c>
      <c r="H69" s="62">
        <v>5</v>
      </c>
    </row>
    <row r="70" spans="1:8" ht="12.75">
      <c r="A70" s="6" t="s">
        <v>57</v>
      </c>
      <c r="B70" s="49">
        <v>20000619</v>
      </c>
      <c r="C70" s="49">
        <v>4.75</v>
      </c>
      <c r="D70" s="49">
        <v>4.6</v>
      </c>
      <c r="E70" s="49">
        <v>20000621</v>
      </c>
      <c r="F70" s="52">
        <f t="shared" si="4"/>
        <v>-3.157894736842113</v>
      </c>
      <c r="G70" s="73" t="s">
        <v>29</v>
      </c>
      <c r="H70" s="63">
        <v>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Beppe</dc:creator>
  <cp:keywords/>
  <dc:description/>
  <cp:lastModifiedBy>Beppe</cp:lastModifiedBy>
  <cp:lastPrinted>2000-06-04T16:49:20Z</cp:lastPrinted>
  <dcterms:created xsi:type="dcterms:W3CDTF">1998-06-16T18:04:28Z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